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ần 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7" i="1"/>
  <c r="K28"/>
  <c r="O28" s="1"/>
  <c r="K16"/>
  <c r="O16" s="1"/>
  <c r="K24"/>
  <c r="K21"/>
  <c r="K23"/>
  <c r="O21"/>
  <c r="O24"/>
  <c r="O10"/>
  <c r="O23"/>
  <c r="O27"/>
  <c r="K17"/>
  <c r="O17" s="1"/>
  <c r="K26"/>
  <c r="O26" s="1"/>
  <c r="K19"/>
  <c r="O19" s="1"/>
  <c r="O9"/>
  <c r="K29"/>
  <c r="O29" s="1"/>
  <c r="K25"/>
  <c r="O25" s="1"/>
  <c r="K22"/>
  <c r="O22" s="1"/>
  <c r="K20"/>
  <c r="O20" s="1"/>
  <c r="K14"/>
  <c r="O14" s="1"/>
  <c r="K18"/>
  <c r="O18" s="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K15"/>
  <c r="O15" s="1"/>
  <c r="K12"/>
  <c r="O12" s="1"/>
  <c r="K13"/>
  <c r="O13" s="1"/>
  <c r="K11"/>
  <c r="O11" s="1"/>
</calcChain>
</file>

<file path=xl/sharedStrings.xml><?xml version="1.0" encoding="utf-8"?>
<sst xmlns="http://schemas.openxmlformats.org/spreadsheetml/2006/main" count="185" uniqueCount="145">
  <si>
    <t>PHÒNG GD&amp;ĐT LẠC THỦY</t>
  </si>
  <si>
    <t>TRƯỜNG THCS TT THANH HÀ</t>
  </si>
  <si>
    <t>STT</t>
  </si>
  <si>
    <t>HỌ VÀ TÊN</t>
  </si>
  <si>
    <t>MÔN - LỚP</t>
  </si>
  <si>
    <t>Phạm Thị Thúy</t>
  </si>
  <si>
    <t>Chức vụ</t>
  </si>
  <si>
    <t>Nguyễn Văn Hảo</t>
  </si>
  <si>
    <t>Hoàng Thị Phương Anh</t>
  </si>
  <si>
    <t>Nguyễn Thị Hiền</t>
  </si>
  <si>
    <t>Nguyễn Tuấn Đạt</t>
  </si>
  <si>
    <t>Biên Thị Thúy</t>
  </si>
  <si>
    <t>Trần Thị Thái</t>
  </si>
  <si>
    <t>Dương Thanh Nga</t>
  </si>
  <si>
    <t>Quách Thị Sáu</t>
  </si>
  <si>
    <t>Nguyễn Thị Khánh</t>
  </si>
  <si>
    <t>CN 6, 7, 8, 9</t>
  </si>
  <si>
    <t>Môn</t>
  </si>
  <si>
    <t>Học kì</t>
  </si>
  <si>
    <t>Số tiết / tuần</t>
  </si>
  <si>
    <t>Ghi chú</t>
  </si>
  <si>
    <t>Toán</t>
  </si>
  <si>
    <t>I</t>
  </si>
  <si>
    <t>II</t>
  </si>
  <si>
    <t>Lý</t>
  </si>
  <si>
    <t>Hóa</t>
  </si>
  <si>
    <t>Sinh</t>
  </si>
  <si>
    <t>C.nghệ</t>
  </si>
  <si>
    <t>Văn</t>
  </si>
  <si>
    <t>Sử</t>
  </si>
  <si>
    <t>Địa</t>
  </si>
  <si>
    <t>T.Anh</t>
  </si>
  <si>
    <t>GDCD</t>
  </si>
  <si>
    <t>TD</t>
  </si>
  <si>
    <t xml:space="preserve">Họa </t>
  </si>
  <si>
    <t>Nhạc</t>
  </si>
  <si>
    <t>TC</t>
  </si>
  <si>
    <t>Tin</t>
  </si>
  <si>
    <t>Tổng số</t>
  </si>
  <si>
    <t>Đinh Văn Huê</t>
  </si>
  <si>
    <t>Đỗ Hải Quỳ</t>
  </si>
  <si>
    <t>Ngô Cẩm Lệ</t>
  </si>
  <si>
    <t>Nguyễn Thị Tuyết Hạnh</t>
  </si>
  <si>
    <t>Huỳnh Văn Việt</t>
  </si>
  <si>
    <t>Phùng Thị Dung</t>
  </si>
  <si>
    <t>Nguyễn Quang Chiến</t>
  </si>
  <si>
    <t>Nguyễn Thị Hải Hòa</t>
  </si>
  <si>
    <t>Nguyễn Thị Kim Anh</t>
  </si>
  <si>
    <t>CN</t>
  </si>
  <si>
    <t>9B</t>
  </si>
  <si>
    <t>8B</t>
  </si>
  <si>
    <t>8C</t>
  </si>
  <si>
    <t>6A</t>
  </si>
  <si>
    <t>7A</t>
  </si>
  <si>
    <t>7B</t>
  </si>
  <si>
    <t>8A</t>
  </si>
  <si>
    <t>6B</t>
  </si>
  <si>
    <t>Âm Nhạc 6, 7, 8, 9</t>
  </si>
  <si>
    <t>TTCM</t>
  </si>
  <si>
    <t>TPCM</t>
  </si>
  <si>
    <t>TPTĐ</t>
  </si>
  <si>
    <t>BDHSG</t>
  </si>
  <si>
    <t>GD</t>
  </si>
  <si>
    <t>Công việc kiêm nhiệm</t>
  </si>
  <si>
    <t>KN</t>
  </si>
  <si>
    <t>Văn thể</t>
  </si>
  <si>
    <t>MT 6, 7, 8, 9; TD 7</t>
  </si>
  <si>
    <t>TBTTND</t>
  </si>
  <si>
    <t>BTChi đoàn</t>
  </si>
  <si>
    <t>Sinh 6, 7, 8, Địa 6B, 7B</t>
  </si>
  <si>
    <t>HT, BTCB</t>
  </si>
  <si>
    <t>PHT, PBTCB</t>
  </si>
  <si>
    <t>Trần Thị Kim Thư</t>
  </si>
  <si>
    <t>Y tế</t>
  </si>
  <si>
    <t>Đỗ Mạnh Quyết</t>
  </si>
  <si>
    <t>Thiết bị</t>
  </si>
  <si>
    <t>Nguyễn Thị Huyền</t>
  </si>
  <si>
    <t>Thư viện</t>
  </si>
  <si>
    <t>Phạm Thị Phương Thảo</t>
  </si>
  <si>
    <t>Kế Toán</t>
  </si>
  <si>
    <t>Chuyên môn</t>
  </si>
  <si>
    <t>ĐH Văn</t>
  </si>
  <si>
    <t>ĐH Tin</t>
  </si>
  <si>
    <t>CĐ Sinh</t>
  </si>
  <si>
    <t>ĐH Toán</t>
  </si>
  <si>
    <t>CĐ Toán- Lý</t>
  </si>
  <si>
    <t>CĐ Lý</t>
  </si>
  <si>
    <t>ĐH Hóa</t>
  </si>
  <si>
    <t>ĐH Sinh</t>
  </si>
  <si>
    <t>ĐH Sử</t>
  </si>
  <si>
    <t>ĐH Anh văn</t>
  </si>
  <si>
    <t>ĐH GDCD</t>
  </si>
  <si>
    <t>Đinh Văn Thắng</t>
  </si>
  <si>
    <t>ĐH M.thuật</t>
  </si>
  <si>
    <t>ĐH Thể dục</t>
  </si>
  <si>
    <t>CĐ Nhạc</t>
  </si>
  <si>
    <t>CĐ Văn - Sử</t>
  </si>
  <si>
    <t>9A</t>
  </si>
  <si>
    <t>ĐH Kế toán</t>
  </si>
  <si>
    <t>TC y tế</t>
  </si>
  <si>
    <t>CĐ Văn</t>
  </si>
  <si>
    <t>giáo viên cốt cán Hóa</t>
  </si>
  <si>
    <t>BDHSG Toán 9</t>
  </si>
  <si>
    <t>Toán 9A, 9B, 7A</t>
  </si>
  <si>
    <t>giáo viên cốt cán Vật lí</t>
  </si>
  <si>
    <t>Vật lí 6, 7, 8, 9</t>
  </si>
  <si>
    <t>BDHSG Địa 9, Sinh 9</t>
  </si>
  <si>
    <t>TD 6, 8, 9</t>
  </si>
  <si>
    <t>BDHSG Tin</t>
  </si>
  <si>
    <t>Tin 6, 7, 8</t>
  </si>
  <si>
    <t>BDHSG Văn</t>
  </si>
  <si>
    <t>BDHSG Sử</t>
  </si>
  <si>
    <t>BDHSGGDCD</t>
  </si>
  <si>
    <t>GDCD;  Hướng nghiệp 9</t>
  </si>
  <si>
    <t>BDHSG Tiếng Anh</t>
  </si>
  <si>
    <t>Anh 6A, 7A, 8A, 9A,9B</t>
  </si>
  <si>
    <t>Anh 6B, 7B, 8B, 8C</t>
  </si>
  <si>
    <t>giáo viên cốt cán Anh</t>
  </si>
  <si>
    <t>giáo viên cốt cán Sử</t>
  </si>
  <si>
    <t>BDHSG Thể dục</t>
  </si>
  <si>
    <t>BDHSG Lí 9</t>
  </si>
  <si>
    <t>PCGD, Smas, Emis,KĐCL</t>
  </si>
  <si>
    <t>BDHSG Hóa 9</t>
  </si>
  <si>
    <t>SỐ TIẾT/TUẦN</t>
  </si>
  <si>
    <t>PHÂN CÔNG NHIỆM VỤ HỌC KÌ I NĂM HỌC 2018 - 2019</t>
  </si>
  <si>
    <t>Địa 6A, 8, 9, sinh 9</t>
  </si>
  <si>
    <t>Văn 8A, 7A, Sử 9A, 9B, 8C</t>
  </si>
  <si>
    <t>Văn 6A, 8B, 8C</t>
  </si>
  <si>
    <t>Tự chọn Hóa 9B, Hoá 9B</t>
  </si>
  <si>
    <t>Tự chọn văn 9A</t>
  </si>
  <si>
    <t>Hóa học 8A, 8B, 8C, 9A, Địa 7A</t>
  </si>
  <si>
    <t>Lao động cảnh quan</t>
  </si>
  <si>
    <t>Phòng truyền thống</t>
  </si>
  <si>
    <t>NGƯỜI PHÂN CÔNG</t>
  </si>
  <si>
    <t>DUYỆT CỦA HIỆU TRƯỞNG</t>
  </si>
  <si>
    <t>TKHĐ,TTCM</t>
  </si>
  <si>
    <t>Toán 8C, 6B, 7B</t>
  </si>
  <si>
    <t>Toán 6A, 8A, 8B</t>
  </si>
  <si>
    <t>Văn 9A, 9B, Sử 6A, 6B, 7A</t>
  </si>
  <si>
    <t>Văn 6B, 7B, Sử 7B, 8B, 8A</t>
  </si>
  <si>
    <t>Website, TTĐT, phòng tin</t>
  </si>
  <si>
    <t>Phòng âm nhạc</t>
  </si>
  <si>
    <t>CTCĐ. TP</t>
  </si>
  <si>
    <t>Thực hiện từ 20 tháng 8 năm 2018</t>
  </si>
  <si>
    <t>Thanh Hà, ngày 15 tháng 8 năm 2018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</si>
</sst>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1" fillId="2" borderId="1" xfId="0" applyFont="1" applyFill="1" applyBorder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topLeftCell="A9" zoomScale="80" zoomScaleNormal="80" workbookViewId="0">
      <selection activeCell="J28" sqref="J28"/>
    </sheetView>
  </sheetViews>
  <sheetFormatPr defaultRowHeight="15"/>
  <cols>
    <col min="1" max="1" width="5" style="2" customWidth="1"/>
    <col min="2" max="2" width="22.28515625" style="2" customWidth="1"/>
    <col min="3" max="3" width="13.42578125" style="2" customWidth="1"/>
    <col min="4" max="4" width="13.140625" style="2" customWidth="1"/>
    <col min="5" max="5" width="32.28515625" style="2" customWidth="1"/>
    <col min="6" max="6" width="19.42578125" style="2" customWidth="1"/>
    <col min="7" max="7" width="47.28515625" style="2" hidden="1" customWidth="1"/>
    <col min="8" max="8" width="20.42578125" style="2" customWidth="1"/>
    <col min="9" max="9" width="4.85546875" style="2" customWidth="1"/>
    <col min="10" max="10" width="24.140625" style="2" customWidth="1"/>
    <col min="11" max="11" width="6.140625" style="1" customWidth="1"/>
    <col min="12" max="12" width="5.140625" style="1" customWidth="1"/>
    <col min="13" max="13" width="8.140625" style="1" customWidth="1"/>
    <col min="14" max="14" width="5.85546875" style="1" customWidth="1"/>
    <col min="15" max="15" width="8.140625" style="2" customWidth="1"/>
    <col min="16" max="16" width="4" style="2" customWidth="1"/>
    <col min="17" max="16384" width="9.140625" style="2"/>
  </cols>
  <sheetData>
    <row r="1" spans="1:24" ht="25.5" customHeight="1">
      <c r="A1" s="35" t="s">
        <v>0</v>
      </c>
      <c r="B1" s="35"/>
      <c r="C1" s="35"/>
      <c r="D1" s="35"/>
      <c r="E1" s="37" t="s">
        <v>124</v>
      </c>
      <c r="F1" s="37"/>
      <c r="G1" s="37"/>
      <c r="H1" s="37"/>
      <c r="I1" s="37"/>
      <c r="J1" s="37"/>
      <c r="K1" s="37"/>
      <c r="L1" s="37"/>
      <c r="M1" s="47"/>
      <c r="N1" s="47"/>
      <c r="O1" s="47"/>
      <c r="P1" s="19"/>
      <c r="Q1" s="51" t="s">
        <v>2</v>
      </c>
      <c r="R1" s="55" t="s">
        <v>17</v>
      </c>
      <c r="S1" s="55" t="s">
        <v>18</v>
      </c>
      <c r="T1" s="52" t="s">
        <v>19</v>
      </c>
      <c r="U1" s="53"/>
      <c r="V1" s="53"/>
      <c r="W1" s="54"/>
      <c r="X1" s="51" t="s">
        <v>20</v>
      </c>
    </row>
    <row r="2" spans="1:24" ht="18.75">
      <c r="A2" s="36" t="s">
        <v>1</v>
      </c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47"/>
      <c r="N2" s="47"/>
      <c r="O2" s="47"/>
      <c r="P2" s="19"/>
      <c r="Q2" s="51"/>
      <c r="R2" s="56"/>
      <c r="S2" s="56"/>
      <c r="T2" s="3">
        <v>6</v>
      </c>
      <c r="U2" s="3">
        <v>7</v>
      </c>
      <c r="V2" s="3">
        <v>8</v>
      </c>
      <c r="W2" s="3">
        <v>9</v>
      </c>
      <c r="X2" s="51"/>
    </row>
    <row r="3" spans="1:24" ht="18.75" customHeight="1">
      <c r="A3" s="20"/>
      <c r="B3" s="20"/>
      <c r="C3" s="20"/>
      <c r="D3" s="20"/>
      <c r="E3" s="36" t="s">
        <v>143</v>
      </c>
      <c r="F3" s="36"/>
      <c r="G3" s="36"/>
      <c r="H3" s="36"/>
      <c r="I3" s="36"/>
      <c r="J3" s="36"/>
      <c r="K3" s="20"/>
      <c r="L3" s="20"/>
      <c r="M3" s="20"/>
      <c r="N3" s="20"/>
      <c r="O3" s="20"/>
      <c r="P3" s="19"/>
      <c r="Q3" s="34">
        <v>1</v>
      </c>
      <c r="R3" s="57" t="s">
        <v>21</v>
      </c>
      <c r="S3" s="4" t="s">
        <v>22</v>
      </c>
      <c r="T3" s="5">
        <v>4</v>
      </c>
      <c r="U3" s="5">
        <v>4</v>
      </c>
      <c r="V3" s="5">
        <v>4</v>
      </c>
      <c r="W3" s="5">
        <v>4</v>
      </c>
      <c r="X3" s="6">
        <f>SUM(T3:W3)</f>
        <v>16</v>
      </c>
    </row>
    <row r="4" spans="1:24" ht="18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9"/>
      <c r="Q4" s="34"/>
      <c r="R4" s="58"/>
      <c r="S4" s="4" t="s">
        <v>23</v>
      </c>
      <c r="T4" s="5">
        <v>4</v>
      </c>
      <c r="U4" s="5">
        <v>4</v>
      </c>
      <c r="V4" s="5">
        <v>4</v>
      </c>
      <c r="W4" s="5">
        <v>4</v>
      </c>
      <c r="X4" s="6">
        <f t="shared" ref="X4:X30" si="0">SUM(T4:W4)</f>
        <v>16</v>
      </c>
    </row>
    <row r="5" spans="1:24" ht="18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9"/>
      <c r="Q5" s="34">
        <v>2</v>
      </c>
      <c r="R5" s="57" t="s">
        <v>24</v>
      </c>
      <c r="S5" s="4" t="s">
        <v>22</v>
      </c>
      <c r="T5" s="5">
        <v>1</v>
      </c>
      <c r="U5" s="5">
        <v>1</v>
      </c>
      <c r="V5" s="5">
        <v>1</v>
      </c>
      <c r="W5" s="5">
        <v>2</v>
      </c>
      <c r="X5" s="6">
        <f t="shared" si="0"/>
        <v>5</v>
      </c>
    </row>
    <row r="6" spans="1:24" ht="15.75">
      <c r="A6" s="38" t="s">
        <v>2</v>
      </c>
      <c r="B6" s="38" t="s">
        <v>3</v>
      </c>
      <c r="C6" s="38" t="s">
        <v>80</v>
      </c>
      <c r="D6" s="38" t="s">
        <v>6</v>
      </c>
      <c r="E6" s="41" t="s">
        <v>4</v>
      </c>
      <c r="F6" s="42"/>
      <c r="G6" s="42"/>
      <c r="H6" s="43"/>
      <c r="I6" s="38" t="s">
        <v>48</v>
      </c>
      <c r="J6" s="38" t="s">
        <v>63</v>
      </c>
      <c r="K6" s="41" t="s">
        <v>123</v>
      </c>
      <c r="L6" s="42"/>
      <c r="M6" s="42"/>
      <c r="N6" s="43"/>
      <c r="O6" s="38" t="s">
        <v>38</v>
      </c>
      <c r="P6" s="8"/>
      <c r="Q6" s="34"/>
      <c r="R6" s="58"/>
      <c r="S6" s="4" t="s">
        <v>23</v>
      </c>
      <c r="T6" s="5">
        <v>1</v>
      </c>
      <c r="U6" s="5">
        <v>1</v>
      </c>
      <c r="V6" s="5">
        <v>1</v>
      </c>
      <c r="W6" s="5">
        <v>2</v>
      </c>
      <c r="X6" s="6">
        <f t="shared" si="0"/>
        <v>5</v>
      </c>
    </row>
    <row r="7" spans="1:24" ht="15.75">
      <c r="A7" s="39"/>
      <c r="B7" s="39"/>
      <c r="C7" s="39"/>
      <c r="D7" s="39"/>
      <c r="E7" s="48"/>
      <c r="F7" s="49"/>
      <c r="G7" s="49"/>
      <c r="H7" s="50"/>
      <c r="I7" s="39"/>
      <c r="J7" s="39"/>
      <c r="K7" s="44"/>
      <c r="L7" s="45"/>
      <c r="M7" s="45"/>
      <c r="N7" s="46"/>
      <c r="O7" s="39"/>
      <c r="P7" s="8"/>
      <c r="Q7" s="32">
        <v>3</v>
      </c>
      <c r="R7" s="57" t="s">
        <v>25</v>
      </c>
      <c r="S7" s="4" t="s">
        <v>22</v>
      </c>
      <c r="T7" s="5"/>
      <c r="U7" s="5"/>
      <c r="V7" s="5">
        <v>2</v>
      </c>
      <c r="W7" s="5">
        <v>2</v>
      </c>
      <c r="X7" s="6">
        <f t="shared" si="0"/>
        <v>4</v>
      </c>
    </row>
    <row r="8" spans="1:24" ht="15" customHeight="1">
      <c r="A8" s="40"/>
      <c r="B8" s="40"/>
      <c r="C8" s="40"/>
      <c r="D8" s="40"/>
      <c r="E8" s="44"/>
      <c r="F8" s="45"/>
      <c r="G8" s="45"/>
      <c r="H8" s="46"/>
      <c r="I8" s="40"/>
      <c r="J8" s="40"/>
      <c r="K8" s="10" t="s">
        <v>62</v>
      </c>
      <c r="L8" s="18" t="s">
        <v>48</v>
      </c>
      <c r="M8" s="10" t="s">
        <v>61</v>
      </c>
      <c r="N8" s="10" t="s">
        <v>64</v>
      </c>
      <c r="O8" s="40"/>
      <c r="Q8" s="33"/>
      <c r="R8" s="58"/>
      <c r="S8" s="4" t="s">
        <v>23</v>
      </c>
      <c r="T8" s="5"/>
      <c r="U8" s="5"/>
      <c r="V8" s="5">
        <v>2</v>
      </c>
      <c r="W8" s="5">
        <v>2</v>
      </c>
      <c r="X8" s="6">
        <f t="shared" si="0"/>
        <v>4</v>
      </c>
    </row>
    <row r="9" spans="1:24" ht="15.75">
      <c r="A9" s="7">
        <v>1</v>
      </c>
      <c r="B9" s="7" t="s">
        <v>5</v>
      </c>
      <c r="C9" s="21" t="s">
        <v>81</v>
      </c>
      <c r="D9" s="7" t="s">
        <v>70</v>
      </c>
      <c r="E9" s="7" t="s">
        <v>129</v>
      </c>
      <c r="F9" s="7"/>
      <c r="G9" s="7"/>
      <c r="H9" s="7"/>
      <c r="I9" s="9"/>
      <c r="J9" s="9"/>
      <c r="K9" s="9">
        <v>2</v>
      </c>
      <c r="L9" s="9"/>
      <c r="M9" s="9"/>
      <c r="N9" s="9">
        <v>17</v>
      </c>
      <c r="O9" s="9">
        <f>SUM(K9:N9)</f>
        <v>19</v>
      </c>
      <c r="Q9" s="32">
        <v>4</v>
      </c>
      <c r="R9" s="57" t="s">
        <v>26</v>
      </c>
      <c r="S9" s="4" t="s">
        <v>22</v>
      </c>
      <c r="T9" s="5">
        <v>2</v>
      </c>
      <c r="U9" s="5">
        <v>2</v>
      </c>
      <c r="V9" s="5">
        <v>2</v>
      </c>
      <c r="W9" s="5">
        <v>2</v>
      </c>
      <c r="X9" s="6">
        <f t="shared" si="0"/>
        <v>8</v>
      </c>
    </row>
    <row r="10" spans="1:24" ht="15.75">
      <c r="A10" s="7">
        <v>2</v>
      </c>
      <c r="B10" s="7" t="s">
        <v>7</v>
      </c>
      <c r="C10" s="7" t="s">
        <v>87</v>
      </c>
      <c r="D10" s="7" t="s">
        <v>71</v>
      </c>
      <c r="E10" s="7" t="s">
        <v>128</v>
      </c>
      <c r="F10" s="22"/>
      <c r="G10" s="7"/>
      <c r="H10" s="7" t="s">
        <v>101</v>
      </c>
      <c r="I10" s="9"/>
      <c r="J10" s="9"/>
      <c r="K10" s="9">
        <v>4</v>
      </c>
      <c r="L10" s="9"/>
      <c r="M10" s="9"/>
      <c r="N10" s="9">
        <v>15</v>
      </c>
      <c r="O10" s="9">
        <f t="shared" ref="O10:O29" si="1">SUM(K10:N10)</f>
        <v>19</v>
      </c>
      <c r="Q10" s="33"/>
      <c r="R10" s="58"/>
      <c r="S10" s="4" t="s">
        <v>23</v>
      </c>
      <c r="T10" s="5">
        <v>2</v>
      </c>
      <c r="U10" s="5">
        <v>2</v>
      </c>
      <c r="V10" s="5">
        <v>2</v>
      </c>
      <c r="W10" s="5">
        <v>2</v>
      </c>
      <c r="X10" s="6">
        <f t="shared" si="0"/>
        <v>8</v>
      </c>
    </row>
    <row r="11" spans="1:24" ht="15.75">
      <c r="A11" s="7">
        <v>3</v>
      </c>
      <c r="B11" s="7" t="s">
        <v>8</v>
      </c>
      <c r="C11" s="23" t="s">
        <v>84</v>
      </c>
      <c r="D11" s="7" t="s">
        <v>135</v>
      </c>
      <c r="E11" s="7" t="s">
        <v>137</v>
      </c>
      <c r="F11" s="22"/>
      <c r="G11" s="7"/>
      <c r="H11" s="7"/>
      <c r="I11" s="9"/>
      <c r="J11" s="9"/>
      <c r="K11" s="9">
        <f>4*3</f>
        <v>12</v>
      </c>
      <c r="L11" s="9"/>
      <c r="M11" s="9"/>
      <c r="N11" s="9">
        <v>5</v>
      </c>
      <c r="O11" s="9">
        <f t="shared" si="1"/>
        <v>17</v>
      </c>
      <c r="Q11" s="32">
        <v>5</v>
      </c>
      <c r="R11" s="57" t="s">
        <v>27</v>
      </c>
      <c r="S11" s="4" t="s">
        <v>22</v>
      </c>
      <c r="T11" s="5">
        <v>2</v>
      </c>
      <c r="U11" s="5">
        <v>1.5</v>
      </c>
      <c r="V11" s="5">
        <v>1.5</v>
      </c>
      <c r="W11" s="5">
        <v>1</v>
      </c>
      <c r="X11" s="6">
        <f t="shared" si="0"/>
        <v>6</v>
      </c>
    </row>
    <row r="12" spans="1:24" ht="15.75">
      <c r="A12" s="7">
        <v>4</v>
      </c>
      <c r="B12" s="7" t="s">
        <v>9</v>
      </c>
      <c r="C12" s="23" t="s">
        <v>84</v>
      </c>
      <c r="D12" s="7"/>
      <c r="E12" s="7" t="s">
        <v>103</v>
      </c>
      <c r="F12" s="22" t="s">
        <v>102</v>
      </c>
      <c r="G12" s="7"/>
      <c r="H12" s="7"/>
      <c r="I12" s="24" t="s">
        <v>49</v>
      </c>
      <c r="J12" s="9"/>
      <c r="K12" s="9">
        <f t="shared" ref="K12:K13" si="2">4*3</f>
        <v>12</v>
      </c>
      <c r="L12" s="24">
        <v>4</v>
      </c>
      <c r="M12" s="9">
        <v>2</v>
      </c>
      <c r="N12" s="9"/>
      <c r="O12" s="9">
        <f t="shared" si="1"/>
        <v>18</v>
      </c>
      <c r="Q12" s="33"/>
      <c r="R12" s="58"/>
      <c r="S12" s="4" t="s">
        <v>23</v>
      </c>
      <c r="T12" s="5">
        <v>2</v>
      </c>
      <c r="U12" s="5">
        <v>1.5</v>
      </c>
      <c r="V12" s="5">
        <v>1.5</v>
      </c>
      <c r="W12" s="5">
        <v>1</v>
      </c>
      <c r="X12" s="6">
        <f t="shared" si="0"/>
        <v>6</v>
      </c>
    </row>
    <row r="13" spans="1:24" ht="15.75">
      <c r="A13" s="7">
        <v>5</v>
      </c>
      <c r="B13" s="7" t="s">
        <v>10</v>
      </c>
      <c r="C13" s="23" t="s">
        <v>84</v>
      </c>
      <c r="D13" s="7"/>
      <c r="E13" s="7" t="s">
        <v>136</v>
      </c>
      <c r="F13" s="22"/>
      <c r="G13" s="7"/>
      <c r="H13" s="7"/>
      <c r="I13" s="24"/>
      <c r="J13" s="22" t="s">
        <v>121</v>
      </c>
      <c r="K13" s="9">
        <f t="shared" si="2"/>
        <v>12</v>
      </c>
      <c r="L13" s="24"/>
      <c r="M13" s="9"/>
      <c r="N13" s="9">
        <v>7</v>
      </c>
      <c r="O13" s="9">
        <f t="shared" si="1"/>
        <v>19</v>
      </c>
      <c r="Q13" s="32">
        <v>6</v>
      </c>
      <c r="R13" s="57" t="s">
        <v>28</v>
      </c>
      <c r="S13" s="4" t="s">
        <v>22</v>
      </c>
      <c r="T13" s="5">
        <v>4</v>
      </c>
      <c r="U13" s="5">
        <v>4</v>
      </c>
      <c r="V13" s="5">
        <v>4</v>
      </c>
      <c r="W13" s="5">
        <v>5</v>
      </c>
      <c r="X13" s="6">
        <f t="shared" si="0"/>
        <v>17</v>
      </c>
    </row>
    <row r="14" spans="1:24" ht="15.75">
      <c r="A14" s="7">
        <v>6</v>
      </c>
      <c r="B14" s="7" t="s">
        <v>11</v>
      </c>
      <c r="C14" s="23" t="s">
        <v>86</v>
      </c>
      <c r="D14" s="7"/>
      <c r="E14" s="7" t="s">
        <v>105</v>
      </c>
      <c r="F14" s="22" t="s">
        <v>120</v>
      </c>
      <c r="G14" s="7"/>
      <c r="H14" s="7" t="s">
        <v>104</v>
      </c>
      <c r="I14" s="24" t="s">
        <v>97</v>
      </c>
      <c r="J14" s="22"/>
      <c r="K14" s="9">
        <f>1*2+1*2+1*3+2*2</f>
        <v>11</v>
      </c>
      <c r="L14" s="24">
        <v>4</v>
      </c>
      <c r="M14" s="9">
        <v>2</v>
      </c>
      <c r="N14" s="9">
        <v>1</v>
      </c>
      <c r="O14" s="9">
        <f t="shared" si="1"/>
        <v>18</v>
      </c>
      <c r="Q14" s="33"/>
      <c r="R14" s="58"/>
      <c r="S14" s="4" t="s">
        <v>23</v>
      </c>
      <c r="T14" s="5">
        <v>4</v>
      </c>
      <c r="U14" s="5">
        <v>4</v>
      </c>
      <c r="V14" s="5">
        <v>4</v>
      </c>
      <c r="W14" s="5">
        <v>5</v>
      </c>
      <c r="X14" s="6">
        <f t="shared" si="0"/>
        <v>17</v>
      </c>
    </row>
    <row r="15" spans="1:24" ht="15.75">
      <c r="A15" s="7">
        <v>7</v>
      </c>
      <c r="B15" s="7" t="s">
        <v>12</v>
      </c>
      <c r="C15" s="7" t="s">
        <v>87</v>
      </c>
      <c r="D15" s="7" t="s">
        <v>142</v>
      </c>
      <c r="E15" s="7" t="s">
        <v>130</v>
      </c>
      <c r="F15" s="22" t="s">
        <v>122</v>
      </c>
      <c r="G15" s="7"/>
      <c r="H15" s="7" t="s">
        <v>101</v>
      </c>
      <c r="I15" s="24" t="s">
        <v>53</v>
      </c>
      <c r="J15" s="22"/>
      <c r="K15" s="9">
        <f>2*5</f>
        <v>10</v>
      </c>
      <c r="L15" s="24">
        <v>4</v>
      </c>
      <c r="M15" s="9">
        <v>2</v>
      </c>
      <c r="N15" s="9">
        <v>3</v>
      </c>
      <c r="O15" s="9">
        <f t="shared" si="1"/>
        <v>19</v>
      </c>
      <c r="Q15" s="32">
        <v>7</v>
      </c>
      <c r="R15" s="57" t="s">
        <v>29</v>
      </c>
      <c r="S15" s="4" t="s">
        <v>22</v>
      </c>
      <c r="T15" s="5">
        <v>1</v>
      </c>
      <c r="U15" s="5">
        <v>2</v>
      </c>
      <c r="V15" s="5">
        <v>2</v>
      </c>
      <c r="W15" s="5">
        <v>1</v>
      </c>
      <c r="X15" s="6">
        <f t="shared" si="0"/>
        <v>6</v>
      </c>
    </row>
    <row r="16" spans="1:24" ht="15.75">
      <c r="A16" s="7">
        <v>8</v>
      </c>
      <c r="B16" s="7" t="s">
        <v>13</v>
      </c>
      <c r="C16" s="23" t="s">
        <v>88</v>
      </c>
      <c r="D16" s="7"/>
      <c r="E16" s="7" t="s">
        <v>125</v>
      </c>
      <c r="F16" s="22" t="s">
        <v>106</v>
      </c>
      <c r="G16" s="7"/>
      <c r="H16" s="7"/>
      <c r="I16" s="24"/>
      <c r="J16" s="22"/>
      <c r="K16" s="9">
        <f>1*1+1*3+2*2+2*2</f>
        <v>12</v>
      </c>
      <c r="L16" s="24"/>
      <c r="M16" s="9">
        <v>4</v>
      </c>
      <c r="N16" s="9"/>
      <c r="O16" s="9">
        <f t="shared" si="1"/>
        <v>16</v>
      </c>
      <c r="Q16" s="33"/>
      <c r="R16" s="58"/>
      <c r="S16" s="4" t="s">
        <v>23</v>
      </c>
      <c r="T16" s="5">
        <v>1</v>
      </c>
      <c r="U16" s="5">
        <v>2</v>
      </c>
      <c r="V16" s="5">
        <v>1</v>
      </c>
      <c r="W16" s="5">
        <v>2</v>
      </c>
      <c r="X16" s="6">
        <f t="shared" si="0"/>
        <v>6</v>
      </c>
    </row>
    <row r="17" spans="1:24" ht="15.75">
      <c r="A17" s="7">
        <v>9</v>
      </c>
      <c r="B17" s="7" t="s">
        <v>14</v>
      </c>
      <c r="C17" s="23" t="s">
        <v>83</v>
      </c>
      <c r="D17" s="7"/>
      <c r="E17" s="7" t="s">
        <v>69</v>
      </c>
      <c r="F17" s="22"/>
      <c r="G17" s="7"/>
      <c r="H17" s="7"/>
      <c r="I17" s="24"/>
      <c r="J17" s="22"/>
      <c r="K17" s="9">
        <f>2*2+2*2+2*3+1+2</f>
        <v>17</v>
      </c>
      <c r="L17" s="24"/>
      <c r="M17" s="9"/>
      <c r="N17" s="9"/>
      <c r="O17" s="9">
        <f t="shared" si="1"/>
        <v>17</v>
      </c>
      <c r="Q17" s="32">
        <v>8</v>
      </c>
      <c r="R17" s="57" t="s">
        <v>30</v>
      </c>
      <c r="S17" s="4" t="s">
        <v>22</v>
      </c>
      <c r="T17" s="5">
        <v>1</v>
      </c>
      <c r="U17" s="5">
        <v>2</v>
      </c>
      <c r="V17" s="5">
        <v>1</v>
      </c>
      <c r="W17" s="5">
        <v>2</v>
      </c>
      <c r="X17" s="6">
        <f t="shared" si="0"/>
        <v>6</v>
      </c>
    </row>
    <row r="18" spans="1:24" ht="15.75">
      <c r="A18" s="7">
        <v>10</v>
      </c>
      <c r="B18" s="25" t="s">
        <v>15</v>
      </c>
      <c r="C18" s="23" t="s">
        <v>85</v>
      </c>
      <c r="D18" s="25"/>
      <c r="E18" s="25" t="s">
        <v>16</v>
      </c>
      <c r="F18" s="26"/>
      <c r="G18" s="25"/>
      <c r="H18" s="25"/>
      <c r="I18" s="24" t="s">
        <v>51</v>
      </c>
      <c r="J18" s="26"/>
      <c r="K18" s="27">
        <f>2*2+1.5*2+1.5*3+1*2</f>
        <v>13.5</v>
      </c>
      <c r="L18" s="27">
        <v>4</v>
      </c>
      <c r="M18" s="27"/>
      <c r="N18" s="27">
        <v>1</v>
      </c>
      <c r="O18" s="27">
        <f t="shared" si="1"/>
        <v>18.5</v>
      </c>
      <c r="Q18" s="33"/>
      <c r="R18" s="58"/>
      <c r="S18" s="4" t="s">
        <v>23</v>
      </c>
      <c r="T18" s="5">
        <v>1</v>
      </c>
      <c r="U18" s="5">
        <v>2</v>
      </c>
      <c r="V18" s="5">
        <v>2</v>
      </c>
      <c r="W18" s="5">
        <v>1</v>
      </c>
      <c r="X18" s="6">
        <f t="shared" si="0"/>
        <v>6</v>
      </c>
    </row>
    <row r="19" spans="1:24" ht="15.75">
      <c r="A19" s="7">
        <v>11</v>
      </c>
      <c r="B19" s="7" t="s">
        <v>39</v>
      </c>
      <c r="C19" s="23" t="s">
        <v>94</v>
      </c>
      <c r="D19" s="7"/>
      <c r="E19" s="7" t="s">
        <v>107</v>
      </c>
      <c r="F19" s="22" t="s">
        <v>119</v>
      </c>
      <c r="G19" s="7"/>
      <c r="H19" s="7"/>
      <c r="I19" s="24"/>
      <c r="J19" s="22" t="s">
        <v>65</v>
      </c>
      <c r="K19" s="9">
        <f>2*2+2*3+2*2</f>
        <v>14</v>
      </c>
      <c r="L19" s="24"/>
      <c r="M19" s="9">
        <v>2</v>
      </c>
      <c r="N19" s="9">
        <v>3</v>
      </c>
      <c r="O19" s="9">
        <f t="shared" si="1"/>
        <v>19</v>
      </c>
      <c r="Q19" s="32">
        <v>9</v>
      </c>
      <c r="R19" s="57" t="s">
        <v>31</v>
      </c>
      <c r="S19" s="4" t="s">
        <v>22</v>
      </c>
      <c r="T19" s="5">
        <v>3</v>
      </c>
      <c r="U19" s="5">
        <v>3</v>
      </c>
      <c r="V19" s="5">
        <v>3</v>
      </c>
      <c r="W19" s="5">
        <v>3</v>
      </c>
      <c r="X19" s="6">
        <f t="shared" si="0"/>
        <v>12</v>
      </c>
    </row>
    <row r="20" spans="1:24" ht="15.75">
      <c r="A20" s="7">
        <v>12</v>
      </c>
      <c r="B20" s="7" t="s">
        <v>44</v>
      </c>
      <c r="C20" s="21" t="s">
        <v>82</v>
      </c>
      <c r="D20" s="7"/>
      <c r="E20" s="7" t="s">
        <v>109</v>
      </c>
      <c r="F20" s="22" t="s">
        <v>108</v>
      </c>
      <c r="G20" s="7"/>
      <c r="H20" s="7"/>
      <c r="I20" s="24"/>
      <c r="J20" s="22" t="s">
        <v>140</v>
      </c>
      <c r="K20" s="9">
        <f>2*2+2*2+2*3</f>
        <v>14</v>
      </c>
      <c r="L20" s="24"/>
      <c r="M20" s="9">
        <v>2</v>
      </c>
      <c r="N20" s="9">
        <v>3</v>
      </c>
      <c r="O20" s="9">
        <f t="shared" si="1"/>
        <v>19</v>
      </c>
      <c r="Q20" s="33"/>
      <c r="R20" s="58"/>
      <c r="S20" s="4" t="s">
        <v>23</v>
      </c>
      <c r="T20" s="5">
        <v>3</v>
      </c>
      <c r="U20" s="5">
        <v>3</v>
      </c>
      <c r="V20" s="5">
        <v>3</v>
      </c>
      <c r="W20" s="5">
        <v>3</v>
      </c>
      <c r="X20" s="6">
        <f t="shared" si="0"/>
        <v>12</v>
      </c>
    </row>
    <row r="21" spans="1:24" ht="15.75">
      <c r="A21" s="7">
        <v>13</v>
      </c>
      <c r="B21" s="7" t="s">
        <v>40</v>
      </c>
      <c r="C21" s="23" t="s">
        <v>81</v>
      </c>
      <c r="D21" s="7" t="s">
        <v>58</v>
      </c>
      <c r="E21" s="7" t="s">
        <v>138</v>
      </c>
      <c r="F21" s="22" t="s">
        <v>110</v>
      </c>
      <c r="G21" s="7"/>
      <c r="H21" s="7"/>
      <c r="I21" s="24"/>
      <c r="J21" s="22"/>
      <c r="K21" s="9">
        <f>5*2+1*2+2*1</f>
        <v>14</v>
      </c>
      <c r="L21" s="24"/>
      <c r="M21" s="9">
        <v>2</v>
      </c>
      <c r="N21" s="9">
        <v>3</v>
      </c>
      <c r="O21" s="9">
        <f t="shared" si="1"/>
        <v>19</v>
      </c>
      <c r="Q21" s="32">
        <v>10</v>
      </c>
      <c r="R21" s="57" t="s">
        <v>32</v>
      </c>
      <c r="S21" s="4" t="s">
        <v>22</v>
      </c>
      <c r="T21" s="5">
        <v>1</v>
      </c>
      <c r="U21" s="5">
        <v>1</v>
      </c>
      <c r="V21" s="5">
        <v>1</v>
      </c>
      <c r="W21" s="5">
        <v>1</v>
      </c>
      <c r="X21" s="6">
        <f t="shared" si="0"/>
        <v>4</v>
      </c>
    </row>
    <row r="22" spans="1:24" ht="15.75">
      <c r="A22" s="7">
        <v>14</v>
      </c>
      <c r="B22" s="7" t="s">
        <v>41</v>
      </c>
      <c r="C22" s="23" t="s">
        <v>81</v>
      </c>
      <c r="D22" s="7" t="s">
        <v>67</v>
      </c>
      <c r="E22" s="7" t="s">
        <v>127</v>
      </c>
      <c r="F22" s="22"/>
      <c r="G22" s="7"/>
      <c r="H22" s="7"/>
      <c r="I22" s="24" t="s">
        <v>52</v>
      </c>
      <c r="J22" s="22"/>
      <c r="K22" s="9">
        <f>3*4</f>
        <v>12</v>
      </c>
      <c r="L22" s="24">
        <v>4</v>
      </c>
      <c r="M22" s="9"/>
      <c r="N22" s="9">
        <v>2</v>
      </c>
      <c r="O22" s="9">
        <f t="shared" si="1"/>
        <v>18</v>
      </c>
      <c r="Q22" s="33"/>
      <c r="R22" s="58"/>
      <c r="S22" s="4" t="s">
        <v>23</v>
      </c>
      <c r="T22" s="5">
        <v>1</v>
      </c>
      <c r="U22" s="5">
        <v>1</v>
      </c>
      <c r="V22" s="5">
        <v>1</v>
      </c>
      <c r="W22" s="5">
        <v>1</v>
      </c>
      <c r="X22" s="6">
        <f t="shared" si="0"/>
        <v>4</v>
      </c>
    </row>
    <row r="23" spans="1:24" ht="15.75">
      <c r="A23" s="7">
        <v>15</v>
      </c>
      <c r="B23" s="7" t="s">
        <v>42</v>
      </c>
      <c r="C23" s="23" t="s">
        <v>89</v>
      </c>
      <c r="D23" s="7" t="s">
        <v>59</v>
      </c>
      <c r="E23" s="7" t="s">
        <v>126</v>
      </c>
      <c r="F23" s="22" t="s">
        <v>111</v>
      </c>
      <c r="G23" s="7"/>
      <c r="H23" s="7" t="s">
        <v>118</v>
      </c>
      <c r="I23" s="24" t="s">
        <v>55</v>
      </c>
      <c r="J23" s="22"/>
      <c r="K23" s="9">
        <f>1*4+1*4+1*2+2*1</f>
        <v>12</v>
      </c>
      <c r="L23" s="24">
        <v>4</v>
      </c>
      <c r="M23" s="9">
        <v>2</v>
      </c>
      <c r="N23" s="9">
        <v>1</v>
      </c>
      <c r="O23" s="9">
        <f t="shared" si="1"/>
        <v>19</v>
      </c>
      <c r="Q23" s="32">
        <v>11</v>
      </c>
      <c r="R23" s="57" t="s">
        <v>33</v>
      </c>
      <c r="S23" s="4" t="s">
        <v>22</v>
      </c>
      <c r="T23" s="5">
        <v>2</v>
      </c>
      <c r="U23" s="5">
        <v>2</v>
      </c>
      <c r="V23" s="5">
        <v>2</v>
      </c>
      <c r="W23" s="5">
        <v>2</v>
      </c>
      <c r="X23" s="6">
        <f t="shared" si="0"/>
        <v>8</v>
      </c>
    </row>
    <row r="24" spans="1:24" ht="15.75">
      <c r="A24" s="7">
        <v>16</v>
      </c>
      <c r="B24" s="7" t="s">
        <v>43</v>
      </c>
      <c r="C24" s="7" t="s">
        <v>96</v>
      </c>
      <c r="D24" s="7" t="s">
        <v>68</v>
      </c>
      <c r="E24" s="7" t="s">
        <v>139</v>
      </c>
      <c r="F24" s="22"/>
      <c r="G24" s="7"/>
      <c r="H24" s="7"/>
      <c r="I24" s="24" t="s">
        <v>54</v>
      </c>
      <c r="J24" s="22"/>
      <c r="K24" s="9">
        <f>2*4+2*2+2*1</f>
        <v>14</v>
      </c>
      <c r="L24" s="24">
        <v>4</v>
      </c>
      <c r="M24" s="9"/>
      <c r="N24" s="9"/>
      <c r="O24" s="9">
        <f t="shared" si="1"/>
        <v>18</v>
      </c>
      <c r="Q24" s="33"/>
      <c r="R24" s="58"/>
      <c r="S24" s="4" t="s">
        <v>23</v>
      </c>
      <c r="T24" s="5">
        <v>2</v>
      </c>
      <c r="U24" s="5">
        <v>2</v>
      </c>
      <c r="V24" s="5">
        <v>2</v>
      </c>
      <c r="W24" s="5">
        <v>2</v>
      </c>
      <c r="X24" s="6">
        <f t="shared" si="0"/>
        <v>8</v>
      </c>
    </row>
    <row r="25" spans="1:24" ht="15.75">
      <c r="A25" s="7">
        <v>17</v>
      </c>
      <c r="B25" s="7" t="s">
        <v>5</v>
      </c>
      <c r="C25" s="23" t="s">
        <v>91</v>
      </c>
      <c r="D25" s="7"/>
      <c r="E25" s="7" t="s">
        <v>113</v>
      </c>
      <c r="F25" s="22" t="s">
        <v>112</v>
      </c>
      <c r="G25" s="7"/>
      <c r="H25" s="7"/>
      <c r="I25" s="24" t="s">
        <v>56</v>
      </c>
      <c r="J25" s="22"/>
      <c r="K25" s="9">
        <f>1*9</f>
        <v>9</v>
      </c>
      <c r="L25" s="24">
        <v>4</v>
      </c>
      <c r="M25" s="9">
        <v>2</v>
      </c>
      <c r="N25" s="9"/>
      <c r="O25" s="9">
        <f t="shared" si="1"/>
        <v>15</v>
      </c>
      <c r="Q25" s="32">
        <v>12</v>
      </c>
      <c r="R25" s="57" t="s">
        <v>34</v>
      </c>
      <c r="S25" s="4" t="s">
        <v>22</v>
      </c>
      <c r="T25" s="5">
        <v>1</v>
      </c>
      <c r="U25" s="5">
        <v>1</v>
      </c>
      <c r="V25" s="5">
        <v>1</v>
      </c>
      <c r="W25" s="5">
        <v>1</v>
      </c>
      <c r="X25" s="6">
        <f t="shared" si="0"/>
        <v>4</v>
      </c>
    </row>
    <row r="26" spans="1:24" ht="15.75">
      <c r="A26" s="7">
        <v>18</v>
      </c>
      <c r="B26" s="28" t="s">
        <v>92</v>
      </c>
      <c r="C26" s="23" t="s">
        <v>93</v>
      </c>
      <c r="D26" s="7"/>
      <c r="E26" s="7" t="s">
        <v>66</v>
      </c>
      <c r="F26" s="22"/>
      <c r="G26" s="7"/>
      <c r="H26" s="7"/>
      <c r="I26" s="24"/>
      <c r="J26" s="22" t="s">
        <v>131</v>
      </c>
      <c r="K26" s="9">
        <f>1*9+2*2</f>
        <v>13</v>
      </c>
      <c r="L26" s="24"/>
      <c r="M26" s="9"/>
      <c r="N26" s="9">
        <v>3</v>
      </c>
      <c r="O26" s="9">
        <f t="shared" si="1"/>
        <v>16</v>
      </c>
      <c r="Q26" s="33"/>
      <c r="R26" s="58"/>
      <c r="S26" s="4" t="s">
        <v>23</v>
      </c>
      <c r="T26" s="5">
        <v>1</v>
      </c>
      <c r="U26" s="5">
        <v>1</v>
      </c>
      <c r="V26" s="5">
        <v>1</v>
      </c>
      <c r="W26" s="5"/>
      <c r="X26" s="6">
        <f t="shared" si="0"/>
        <v>3</v>
      </c>
    </row>
    <row r="27" spans="1:24" ht="15.75">
      <c r="A27" s="7">
        <v>19</v>
      </c>
      <c r="B27" s="7" t="s">
        <v>45</v>
      </c>
      <c r="C27" s="23" t="s">
        <v>90</v>
      </c>
      <c r="D27" s="7"/>
      <c r="E27" s="7" t="s">
        <v>115</v>
      </c>
      <c r="F27" s="22" t="s">
        <v>114</v>
      </c>
      <c r="G27" s="29"/>
      <c r="H27" s="7" t="s">
        <v>117</v>
      </c>
      <c r="I27" s="24"/>
      <c r="J27" s="22"/>
      <c r="K27" s="9">
        <f>3*1+3*1+3*1+3*2</f>
        <v>15</v>
      </c>
      <c r="L27" s="24"/>
      <c r="M27" s="9">
        <v>2</v>
      </c>
      <c r="N27" s="9"/>
      <c r="O27" s="9">
        <f t="shared" si="1"/>
        <v>17</v>
      </c>
      <c r="Q27" s="32">
        <v>13</v>
      </c>
      <c r="R27" s="60" t="s">
        <v>35</v>
      </c>
      <c r="S27" s="4" t="s">
        <v>22</v>
      </c>
      <c r="T27" s="5">
        <v>1</v>
      </c>
      <c r="U27" s="5">
        <v>1</v>
      </c>
      <c r="V27" s="5">
        <v>1</v>
      </c>
      <c r="W27" s="5"/>
      <c r="X27" s="6">
        <f t="shared" si="0"/>
        <v>3</v>
      </c>
    </row>
    <row r="28" spans="1:24" ht="15.75">
      <c r="A28" s="7">
        <v>20</v>
      </c>
      <c r="B28" s="7" t="s">
        <v>46</v>
      </c>
      <c r="C28" s="23" t="s">
        <v>90</v>
      </c>
      <c r="D28" s="7"/>
      <c r="E28" s="7" t="s">
        <v>116</v>
      </c>
      <c r="F28" s="7"/>
      <c r="G28" s="7"/>
      <c r="H28" s="7"/>
      <c r="I28" s="24" t="s">
        <v>50</v>
      </c>
      <c r="J28" s="22" t="s">
        <v>132</v>
      </c>
      <c r="K28" s="9">
        <f>3*1+3*1+3*1+3*1</f>
        <v>12</v>
      </c>
      <c r="L28" s="24">
        <v>4</v>
      </c>
      <c r="M28" s="9"/>
      <c r="N28" s="9"/>
      <c r="O28" s="9">
        <f t="shared" si="1"/>
        <v>16</v>
      </c>
      <c r="Q28" s="33"/>
      <c r="R28" s="60"/>
      <c r="S28" s="4" t="s">
        <v>23</v>
      </c>
      <c r="T28" s="5">
        <v>1</v>
      </c>
      <c r="U28" s="5">
        <v>1</v>
      </c>
      <c r="V28" s="5">
        <v>1</v>
      </c>
      <c r="W28" s="5">
        <v>1</v>
      </c>
      <c r="X28" s="6">
        <f t="shared" si="0"/>
        <v>4</v>
      </c>
    </row>
    <row r="29" spans="1:24" ht="15.75">
      <c r="A29" s="7">
        <v>21</v>
      </c>
      <c r="B29" s="7" t="s">
        <v>47</v>
      </c>
      <c r="C29" s="23" t="s">
        <v>95</v>
      </c>
      <c r="D29" s="7" t="s">
        <v>60</v>
      </c>
      <c r="E29" s="7" t="s">
        <v>57</v>
      </c>
      <c r="F29" s="7"/>
      <c r="G29" s="7"/>
      <c r="H29" s="7"/>
      <c r="I29" s="9"/>
      <c r="J29" s="22" t="s">
        <v>141</v>
      </c>
      <c r="K29" s="9">
        <f xml:space="preserve"> 1*7+0*2</f>
        <v>7</v>
      </c>
      <c r="L29" s="9"/>
      <c r="M29" s="9"/>
      <c r="N29" s="9">
        <v>12</v>
      </c>
      <c r="O29" s="9">
        <f t="shared" si="1"/>
        <v>19</v>
      </c>
      <c r="Q29" s="34">
        <v>14</v>
      </c>
      <c r="R29" s="60" t="s">
        <v>36</v>
      </c>
      <c r="S29" s="4" t="s">
        <v>22</v>
      </c>
      <c r="T29" s="5">
        <v>2</v>
      </c>
      <c r="U29" s="5">
        <v>2</v>
      </c>
      <c r="V29" s="5">
        <v>2</v>
      </c>
      <c r="W29" s="5">
        <v>2</v>
      </c>
      <c r="X29" s="6">
        <f t="shared" si="0"/>
        <v>8</v>
      </c>
    </row>
    <row r="30" spans="1:24" ht="15.75">
      <c r="A30" s="7">
        <v>22</v>
      </c>
      <c r="B30" s="7" t="s">
        <v>72</v>
      </c>
      <c r="C30" s="7" t="s">
        <v>99</v>
      </c>
      <c r="D30" s="7" t="s">
        <v>73</v>
      </c>
      <c r="E30" s="7"/>
      <c r="F30" s="7"/>
      <c r="G30" s="7"/>
      <c r="H30" s="7"/>
      <c r="I30" s="9"/>
      <c r="J30" s="9"/>
      <c r="K30" s="9"/>
      <c r="L30" s="9"/>
      <c r="M30" s="9"/>
      <c r="N30" s="9"/>
      <c r="O30" s="9"/>
      <c r="Q30" s="34"/>
      <c r="R30" s="60"/>
      <c r="S30" s="4" t="s">
        <v>23</v>
      </c>
      <c r="T30" s="5">
        <v>2</v>
      </c>
      <c r="U30" s="5">
        <v>2</v>
      </c>
      <c r="V30" s="5">
        <v>2</v>
      </c>
      <c r="W30" s="5">
        <v>2</v>
      </c>
      <c r="X30" s="6">
        <f t="shared" si="0"/>
        <v>8</v>
      </c>
    </row>
    <row r="31" spans="1:24" ht="15.75">
      <c r="A31" s="7">
        <v>23</v>
      </c>
      <c r="B31" s="7" t="s">
        <v>74</v>
      </c>
      <c r="C31" s="23" t="s">
        <v>88</v>
      </c>
      <c r="D31" s="7" t="s">
        <v>75</v>
      </c>
      <c r="E31" s="7"/>
      <c r="F31" s="7"/>
      <c r="G31" s="7"/>
      <c r="H31" s="7"/>
      <c r="I31" s="7"/>
      <c r="J31" s="7"/>
      <c r="K31" s="9"/>
      <c r="L31" s="9"/>
      <c r="M31" s="9"/>
      <c r="N31" s="9"/>
      <c r="O31" s="9"/>
      <c r="Q31" s="59">
        <v>15</v>
      </c>
      <c r="R31" s="59" t="s">
        <v>37</v>
      </c>
      <c r="S31" s="4" t="s">
        <v>22</v>
      </c>
      <c r="T31" s="5">
        <v>2</v>
      </c>
      <c r="U31" s="5">
        <v>2</v>
      </c>
      <c r="V31" s="5">
        <v>2</v>
      </c>
      <c r="W31" s="5">
        <v>2</v>
      </c>
      <c r="X31" s="6"/>
    </row>
    <row r="32" spans="1:24" ht="15.75">
      <c r="A32" s="7">
        <v>24</v>
      </c>
      <c r="B32" s="7" t="s">
        <v>76</v>
      </c>
      <c r="C32" s="7" t="s">
        <v>100</v>
      </c>
      <c r="D32" s="7" t="s">
        <v>77</v>
      </c>
      <c r="E32" s="7"/>
      <c r="F32" s="7"/>
      <c r="G32" s="7"/>
      <c r="H32" s="7"/>
      <c r="I32" s="7"/>
      <c r="J32" s="7"/>
      <c r="K32" s="9"/>
      <c r="L32" s="9"/>
      <c r="M32" s="9"/>
      <c r="N32" s="9"/>
      <c r="O32" s="9"/>
      <c r="Q32" s="59"/>
      <c r="R32" s="59"/>
      <c r="S32" s="4" t="s">
        <v>23</v>
      </c>
      <c r="T32" s="5">
        <v>2</v>
      </c>
      <c r="U32" s="5">
        <v>2</v>
      </c>
      <c r="V32" s="5">
        <v>2</v>
      </c>
      <c r="W32" s="5">
        <v>2</v>
      </c>
      <c r="X32" s="6"/>
    </row>
    <row r="33" spans="1:19" ht="15.75">
      <c r="A33" s="7">
        <v>25</v>
      </c>
      <c r="B33" s="7" t="s">
        <v>78</v>
      </c>
      <c r="C33" s="7" t="s">
        <v>98</v>
      </c>
      <c r="D33" s="7" t="s">
        <v>79</v>
      </c>
      <c r="E33" s="7"/>
      <c r="F33" s="7"/>
      <c r="G33" s="7"/>
      <c r="H33" s="7"/>
      <c r="I33" s="7"/>
      <c r="J33" s="7"/>
      <c r="K33" s="9"/>
      <c r="L33" s="9"/>
      <c r="M33" s="9"/>
      <c r="N33" s="9"/>
      <c r="O33" s="9"/>
      <c r="Q33" s="11"/>
      <c r="R33" s="12"/>
      <c r="S33" s="13"/>
    </row>
    <row r="34" spans="1:19" ht="15.75">
      <c r="Q34" s="11"/>
      <c r="R34" s="12"/>
      <c r="S34" s="13"/>
    </row>
    <row r="35" spans="1:19" ht="15.75">
      <c r="H35" s="30" t="s">
        <v>144</v>
      </c>
      <c r="I35" s="30"/>
      <c r="J35" s="30"/>
      <c r="K35" s="30"/>
      <c r="L35" s="30"/>
      <c r="Q35" s="11"/>
      <c r="R35" s="12"/>
      <c r="S35" s="13"/>
    </row>
    <row r="36" spans="1:19" ht="15.75">
      <c r="C36" s="31" t="s">
        <v>134</v>
      </c>
      <c r="D36" s="31"/>
      <c r="E36" s="31"/>
      <c r="H36" s="31" t="s">
        <v>133</v>
      </c>
      <c r="I36" s="31"/>
      <c r="J36" s="31"/>
      <c r="K36" s="31"/>
      <c r="L36" s="31"/>
      <c r="Q36" s="14"/>
      <c r="R36" s="15"/>
      <c r="S36" s="13"/>
    </row>
    <row r="37" spans="1:19" ht="15.75">
      <c r="Q37" s="14"/>
      <c r="R37" s="13"/>
      <c r="S37" s="13"/>
    </row>
    <row r="38" spans="1:19" ht="15.75">
      <c r="Q38" s="14"/>
      <c r="R38" s="13"/>
      <c r="S38" s="13"/>
    </row>
    <row r="39" spans="1:19" ht="15.75">
      <c r="Q39" s="14"/>
      <c r="R39" s="13"/>
      <c r="S39" s="13"/>
    </row>
    <row r="40" spans="1:19" ht="15.75">
      <c r="Q40" s="14"/>
      <c r="R40" s="13"/>
      <c r="S40" s="13"/>
    </row>
    <row r="41" spans="1:19" ht="15.75">
      <c r="Q41" s="14"/>
      <c r="R41" s="13"/>
      <c r="S41" s="13"/>
    </row>
    <row r="42" spans="1:19" ht="15.75">
      <c r="Q42" s="14"/>
      <c r="R42" s="15"/>
      <c r="S42" s="13"/>
    </row>
    <row r="43" spans="1:19" ht="15.75">
      <c r="H43" s="31" t="s">
        <v>7</v>
      </c>
      <c r="I43" s="31"/>
      <c r="J43" s="31"/>
      <c r="K43" s="31"/>
      <c r="L43" s="31"/>
      <c r="Q43" s="14"/>
      <c r="R43" s="15"/>
      <c r="S43" s="13"/>
    </row>
    <row r="44" spans="1:19" ht="15.75">
      <c r="Q44" s="14"/>
      <c r="R44" s="15"/>
      <c r="S44" s="13"/>
    </row>
    <row r="45" spans="1:19" ht="15.75">
      <c r="Q45" s="14"/>
      <c r="R45" s="15"/>
      <c r="S45" s="13"/>
    </row>
    <row r="46" spans="1:19" ht="15.75">
      <c r="Q46" s="14"/>
      <c r="R46" s="13"/>
      <c r="S46" s="13"/>
    </row>
    <row r="47" spans="1:19" ht="15.75">
      <c r="Q47" s="14"/>
      <c r="R47" s="15"/>
      <c r="S47" s="13"/>
    </row>
    <row r="48" spans="1:19" ht="15.75">
      <c r="Q48" s="14"/>
      <c r="R48" s="13"/>
      <c r="S48" s="13"/>
    </row>
    <row r="49" spans="17:19" ht="15.75">
      <c r="Q49" s="14"/>
      <c r="R49" s="15"/>
      <c r="S49" s="13"/>
    </row>
    <row r="50" spans="17:19" ht="15.75">
      <c r="Q50" s="14"/>
      <c r="R50" s="15"/>
      <c r="S50" s="13"/>
    </row>
    <row r="51" spans="17:19" ht="15.75">
      <c r="Q51" s="14"/>
      <c r="R51" s="15"/>
      <c r="S51" s="13"/>
    </row>
    <row r="52" spans="17:19" ht="15.75">
      <c r="Q52" s="14"/>
      <c r="R52" s="15"/>
      <c r="S52" s="13"/>
    </row>
    <row r="53" spans="17:19" ht="15.75">
      <c r="Q53" s="16"/>
      <c r="R53" s="17"/>
      <c r="S53" s="13"/>
    </row>
    <row r="54" spans="17:19">
      <c r="Q54" s="13"/>
      <c r="R54" s="13"/>
      <c r="S54" s="13"/>
    </row>
  </sheetData>
  <mergeCells count="53">
    <mergeCell ref="R23:R24"/>
    <mergeCell ref="R25:R26"/>
    <mergeCell ref="Q31:Q32"/>
    <mergeCell ref="R31:R32"/>
    <mergeCell ref="Q27:Q28"/>
    <mergeCell ref="R27:R28"/>
    <mergeCell ref="Q29:Q30"/>
    <mergeCell ref="R29:R30"/>
    <mergeCell ref="Q25:Q26"/>
    <mergeCell ref="R21:R22"/>
    <mergeCell ref="R5:R6"/>
    <mergeCell ref="R3:R4"/>
    <mergeCell ref="R19:R20"/>
    <mergeCell ref="R7:R8"/>
    <mergeCell ref="R9:R10"/>
    <mergeCell ref="R11:R12"/>
    <mergeCell ref="R13:R14"/>
    <mergeCell ref="R15:R16"/>
    <mergeCell ref="R17:R18"/>
    <mergeCell ref="E3:J3"/>
    <mergeCell ref="X1:X2"/>
    <mergeCell ref="T1:W1"/>
    <mergeCell ref="S1:S2"/>
    <mergeCell ref="R1:R2"/>
    <mergeCell ref="Q1:Q2"/>
    <mergeCell ref="Q3:Q4"/>
    <mergeCell ref="Q15:Q16"/>
    <mergeCell ref="Q17:Q18"/>
    <mergeCell ref="Q19:Q20"/>
    <mergeCell ref="A1:D1"/>
    <mergeCell ref="A2:D2"/>
    <mergeCell ref="E1:L2"/>
    <mergeCell ref="A6:A8"/>
    <mergeCell ref="B6:B8"/>
    <mergeCell ref="D6:D8"/>
    <mergeCell ref="I6:I8"/>
    <mergeCell ref="J6:J8"/>
    <mergeCell ref="K6:N7"/>
    <mergeCell ref="M1:O2"/>
    <mergeCell ref="O6:O8"/>
    <mergeCell ref="C6:C8"/>
    <mergeCell ref="E6:H8"/>
    <mergeCell ref="Q5:Q6"/>
    <mergeCell ref="Q13:Q14"/>
    <mergeCell ref="Q7:Q8"/>
    <mergeCell ref="Q9:Q10"/>
    <mergeCell ref="Q11:Q12"/>
    <mergeCell ref="H35:L35"/>
    <mergeCell ref="H36:L36"/>
    <mergeCell ref="H43:L43"/>
    <mergeCell ref="C36:E36"/>
    <mergeCell ref="Q21:Q22"/>
    <mergeCell ref="Q23:Q24"/>
  </mergeCells>
  <pageMargins left="0.2" right="0.2" top="0.5" bottom="0.5" header="0.3" footer="0.3"/>
  <pageSetup paperSize="9" scale="7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Lần 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Hao</dc:creator>
  <cp:lastModifiedBy>Windows User</cp:lastModifiedBy>
  <cp:lastPrinted>2018-07-14T09:30:14Z</cp:lastPrinted>
  <dcterms:created xsi:type="dcterms:W3CDTF">2018-06-10T13:48:45Z</dcterms:created>
  <dcterms:modified xsi:type="dcterms:W3CDTF">2018-08-15T13:27:34Z</dcterms:modified>
</cp:coreProperties>
</file>